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621" documentId="8_{C564F0AA-644D-4C65-8918-E21BD13A046D}" xr6:coauthVersionLast="47" xr6:coauthVersionMax="47" xr10:uidLastSave="{7B3F4321-B924-44C9-9D59-8EA63491B7B3}"/>
  <bookViews>
    <workbookView xWindow="-103" yWindow="-103" windowWidth="16663" windowHeight="9772" xr2:uid="{05346B0E-B177-47DE-A134-491B3EF6CB2E}"/>
  </bookViews>
  <sheets>
    <sheet name="Lisa 6 MARU" sheetId="1" r:id="rId1"/>
  </sheets>
  <definedNames>
    <definedName name="_xlnm._FilterDatabase" localSheetId="0" hidden="1">'Lisa 6 MARU'!$A$15:$H$58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31" i="1" l="1"/>
  <c r="H30" i="1" s="1"/>
  <c r="H13" i="1" l="1"/>
  <c r="H12" i="1"/>
  <c r="H11" i="1"/>
  <c r="H28" i="1"/>
  <c r="H8" i="1"/>
  <c r="H9" i="1" s="1"/>
  <c r="H14" i="1" l="1"/>
  <c r="H6" i="1"/>
  <c r="H18" i="1"/>
  <c r="H56" i="1" l="1"/>
  <c r="H7" i="1"/>
</calcChain>
</file>

<file path=xl/sharedStrings.xml><?xml version="1.0" encoding="utf-8"?>
<sst xmlns="http://schemas.openxmlformats.org/spreadsheetml/2006/main" count="182" uniqueCount="82">
  <si>
    <t>Tulud</t>
  </si>
  <si>
    <t>Tulud kokku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</si>
  <si>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</si>
  <si>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</si>
  <si>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</si>
  <si>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</si>
  <si>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</si>
  <si>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</si>
  <si>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</si>
  <si>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</si>
  <si>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</si>
  <si>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</si>
  <si>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</si>
  <si>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</si>
  <si>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>EELARVE</t>
  </si>
  <si>
    <t/>
  </si>
  <si>
    <t>Periood asutuse kulumudelis</t>
  </si>
  <si>
    <t>TULUD KOKKU</t>
  </si>
  <si>
    <t>XX010000</t>
  </si>
  <si>
    <t>Programmide ülene</t>
  </si>
  <si>
    <t>10</t>
  </si>
  <si>
    <t>40</t>
  </si>
  <si>
    <t>44</t>
  </si>
  <si>
    <t>20</t>
  </si>
  <si>
    <t>SE000028</t>
  </si>
  <si>
    <t>Vahendid RKASile</t>
  </si>
  <si>
    <t>60</t>
  </si>
  <si>
    <t>KÄIBEMAKS  KOKKU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</si>
  <si>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</si>
  <si>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Konto</t>
  </si>
  <si>
    <t>320540</t>
  </si>
  <si>
    <t>359</t>
  </si>
  <si>
    <t>50</t>
  </si>
  <si>
    <t>Kulud - tööjõukulud</t>
  </si>
  <si>
    <t>Kulud - majandamiskulud</t>
  </si>
  <si>
    <t>55</t>
  </si>
  <si>
    <t>61</t>
  </si>
  <si>
    <t>Lisa 6</t>
  </si>
  <si>
    <t>3811</t>
  </si>
  <si>
    <t>Kasum/kahjum materiaalse põhivara müügist</t>
  </si>
  <si>
    <t>320040</t>
  </si>
  <si>
    <t>Maakatastri toimingute riigilõiv</t>
  </si>
  <si>
    <t>6550</t>
  </si>
  <si>
    <t>Intressitulu</t>
  </si>
  <si>
    <t>3226</t>
  </si>
  <si>
    <t>Tulu keskkonnaalasest tegevusest</t>
  </si>
  <si>
    <t>FINANTSEERIMISTEHINGUD  KOKKU</t>
  </si>
  <si>
    <t>1032</t>
  </si>
  <si>
    <t>Fin tehingud</t>
  </si>
  <si>
    <t>TULEMUSVALDKOND  ELUKESKKOND, LIIKUVUS JA MERENDUS</t>
  </si>
  <si>
    <t>ELMR0101</t>
  </si>
  <si>
    <t>Ruumilise planeerimise poliitika kujundamine ja korraldamine</t>
  </si>
  <si>
    <t>ELMR0102</t>
  </si>
  <si>
    <t>Maakasutuspoliitika kujundamine ja elluviimine</t>
  </si>
  <si>
    <t>ELMR0103</t>
  </si>
  <si>
    <t>Ruumiandmete hõive, analüüsid ja kättesaadavaks tegemine</t>
  </si>
  <si>
    <t>4130</t>
  </si>
  <si>
    <t>Kulud - peretoetused</t>
  </si>
  <si>
    <t>45</t>
  </si>
  <si>
    <t>SE070005</t>
  </si>
  <si>
    <t>SE070006</t>
  </si>
  <si>
    <t>ELMR0106</t>
  </si>
  <si>
    <t>Maaparanduse poliitika rakendamine</t>
  </si>
  <si>
    <t>Maa- ja Ruumiamet</t>
  </si>
  <si>
    <t>Tegevuslitsentside ja tegevuslubade väljastamise ja pikendamise riigilõiv</t>
  </si>
  <si>
    <t>Hoonestusõiguse seadmise tasu</t>
  </si>
  <si>
    <t>Saadud välistoetus</t>
  </si>
  <si>
    <t>Laenunõuded</t>
  </si>
  <si>
    <t>Fin tehingud kokku</t>
  </si>
  <si>
    <t>MAA JA RUUMILOOME  PROGRAMMI KULUD  KOKKU</t>
  </si>
  <si>
    <t>Käibemaksukulu majandamiskuludelt</t>
  </si>
  <si>
    <t>601000</t>
  </si>
  <si>
    <t>Kulud - muud toetused</t>
  </si>
  <si>
    <t>Majandus- ja tööstusministri käskkirja "Majandus- ja Kommunikatsiooni-                                                                                                                                                                                                                                                                                                                                                                                                                         ministeeriumi ja tema valitsemisala asutuste 2026. a eelarvete kinnitamine"  juurde</t>
  </si>
  <si>
    <t>2026. aasta riigieelarve seadus (vastu võetud 10.12.2025)</t>
  </si>
  <si>
    <t>Kasutamisõiguse tasu</t>
  </si>
  <si>
    <t>Muu toodete ja teenuste müük</t>
  </si>
  <si>
    <t>Maareformi seadusest tulenev peretoetus</t>
  </si>
  <si>
    <t>Riigimaade maamaksu ja hooldamise kulud</t>
  </si>
  <si>
    <t>Kulud - muud tegevuskulud</t>
  </si>
  <si>
    <t>Kulud - tööjõukulud (taastuvenergia kasutuselevõtu kiirendam)</t>
  </si>
  <si>
    <t>Kulud - majandamiskulud (taastuvenergia kasutusele-võtu kiirendam)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</si>
</sst>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8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1"/>
      <color rgb="FFFFFFFF"/>
      <name val="Times New Roman"/>
      <family val="1"/>
      <charset val="186"/>
    </font>
    <font>
      <sz val="11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u/>
      <sz val="9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6" fillId="0" borderId="0" xfId="1" applyFont="1"/>
    <xf numFmtId="3" fontId="7" fillId="0" borderId="0" xfId="1" applyNumberFormat="1" applyFont="1" applyAlignment="1">
      <alignment horizontal="right" wrapText="1"/>
    </xf>
    <xf numFmtId="3" fontId="8" fillId="0" borderId="0" xfId="1" applyNumberFormat="1" applyFont="1" applyAlignment="1" applyProtection="1">
      <alignment horizontal="right"/>
      <protection hidden="1"/>
    </xf>
    <xf numFmtId="3" fontId="9" fillId="0" borderId="0" xfId="1" applyNumberFormat="1" applyFont="1" applyAlignment="1">
      <alignment horizontal="right" wrapText="1"/>
    </xf>
    <xf numFmtId="3" fontId="10" fillId="0" borderId="0" xfId="1" applyNumberFormat="1" applyFont="1" applyAlignment="1">
      <alignment horizontal="right" wrapText="1"/>
    </xf>
    <xf numFmtId="49" fontId="7" fillId="0" borderId="0" xfId="1" applyNumberFormat="1" applyFont="1" applyAlignment="1">
      <alignment horizontal="right"/>
    </xf>
    <xf numFmtId="3" fontId="10" fillId="0" borderId="0" xfId="1" applyNumberFormat="1" applyFont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right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right" vertical="center" wrapText="1"/>
    </xf>
    <xf numFmtId="0" fontId="3" fillId="0" borderId="1" xfId="0" applyFont="1" applyBorder="1"/>
    <xf numFmtId="0" fontId="1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4" fillId="0" borderId="0" xfId="1" applyFont="1" applyAlignment="1">
      <alignment vertical="center"/>
    </xf>
    <xf numFmtId="0" fontId="3" fillId="0" borderId="1" xfId="0" quotePrefix="1" applyFont="1" applyBorder="1" applyAlignment="1">
      <alignment vertical="center"/>
    </xf>
    <xf numFmtId="0" fontId="17" fillId="0" borderId="1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right"/>
    </xf>
    <xf numFmtId="3" fontId="21" fillId="0" borderId="0" xfId="0" applyNumberFormat="1" applyFont="1"/>
    <xf numFmtId="0" fontId="17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vertical="center"/>
    </xf>
    <xf numFmtId="3" fontId="14" fillId="0" borderId="1" xfId="1" applyNumberFormat="1" applyFont="1" applyBorder="1" applyAlignment="1">
      <alignment vertical="center"/>
    </xf>
    <xf numFmtId="0" fontId="22" fillId="0" borderId="0" xfId="0" applyFont="1"/>
    <xf numFmtId="3" fontId="22" fillId="0" borderId="0" xfId="0" applyNumberFormat="1" applyFont="1"/>
    <xf numFmtId="0" fontId="3" fillId="0" borderId="0" xfId="0" applyFont="1" applyAlignment="1">
      <alignment horizontal="right" vertical="center" wrapText="1"/>
    </xf>
    <xf numFmtId="0" fontId="13" fillId="2" borderId="1" xfId="2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4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49" fontId="14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 wrapText="1"/>
    </xf>
  </cellXfs>
  <cellStyles count="5">
    <cellStyle name="Normaallaad" xfId="0" builtinId="0"/>
    <cellStyle name="Normaallaad 2" xfId="1" xr:uid="{5B278C98-12C0-4749-BC09-1BD921F29625}"/>
    <cellStyle name="Normaallaad 4" xfId="2" xr:uid="{FF2256EE-252E-4964-B835-AAAF649D750F}"/>
    <cellStyle name="Normaallaad 4 2" xfId="3" xr:uid="{79BC7214-91FF-4160-8E27-5E25E21BAE5B}"/>
    <cellStyle name="Normal 25" xfId="4" xr:uid="{3CC8FADE-746E-47FD-ABCE-CF3B5E6CB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6E59-DB5E-41CB-BD2D-1C70DBC9B77F}">
  <sheetPr>
    <pageSetUpPr fitToPage="1"/>
  </sheetPr>
  <dimension ref="A1:I62"/>
  <sheetViews>
    <sheetView tabSelected="1" zoomScaleNormal="100" workbookViewId="0">
      <selection activeCell="F11" sqref="F11"/>
    </sheetView>
  </sheetViews>
  <sheetFormatPr defaultColWidth="9.15234375" defaultRowHeight="14.15" x14ac:dyDescent="0.35"/>
  <cols>
    <col min="1" max="1" width="10" style="30" customWidth="1"/>
    <col min="2" max="2" width="22.3828125" style="30" customWidth="1"/>
    <col min="3" max="3" width="7.3828125" style="31" customWidth="1"/>
    <col min="4" max="4" width="9.3828125" style="30" customWidth="1"/>
    <col min="5" max="5" width="32.765625" style="30" customWidth="1"/>
    <col min="6" max="6" width="7.15234375" style="30" customWidth="1"/>
    <col min="7" max="7" width="37.15234375" style="30" customWidth="1"/>
    <col min="8" max="8" width="12" style="30" customWidth="1"/>
    <col min="9" max="10" width="9.15234375" style="30"/>
    <col min="11" max="11" width="38.84375" style="30" customWidth="1"/>
    <col min="12" max="16384" width="9.15234375" style="30"/>
  </cols>
  <sheetData>
    <row r="1" spans="1:8" x14ac:dyDescent="0.35">
      <c r="C1" s="1"/>
      <c r="D1" s="2"/>
      <c r="E1" s="2"/>
      <c r="F1" s="2"/>
      <c r="H1" s="3" t="s">
        <v>37</v>
      </c>
    </row>
    <row r="2" spans="1:8" ht="14.5" customHeight="1" x14ac:dyDescent="0.35">
      <c r="D2" s="4"/>
      <c r="E2" s="61" t="s">
        <v>73</v>
      </c>
      <c r="F2" s="64"/>
      <c r="G2" s="64"/>
      <c r="H2" s="64"/>
    </row>
    <row r="3" spans="1:8" x14ac:dyDescent="0.35">
      <c r="C3" s="4"/>
      <c r="D3" s="4"/>
      <c r="E3" s="64"/>
      <c r="F3" s="64"/>
      <c r="G3" s="64"/>
      <c r="H3" s="64"/>
    </row>
    <row r="4" spans="1:8" x14ac:dyDescent="0.35">
      <c r="C4" s="32"/>
      <c r="D4" s="32"/>
      <c r="E4" s="26"/>
      <c r="F4" s="26"/>
      <c r="G4" s="26"/>
      <c r="H4" s="26"/>
    </row>
    <row r="5" spans="1:8" x14ac:dyDescent="0.35">
      <c r="A5" s="5" t="s">
        <v>63</v>
      </c>
      <c r="G5" s="59"/>
      <c r="H5" s="60"/>
    </row>
    <row r="6" spans="1:8" x14ac:dyDescent="0.35">
      <c r="A6" s="5"/>
      <c r="G6" s="6" t="s">
        <v>0</v>
      </c>
      <c r="H6" s="7">
        <f>+SUBTOTAL(9, H19:H27)</f>
        <v>17627384.001100007</v>
      </c>
    </row>
    <row r="7" spans="1:8" x14ac:dyDescent="0.35">
      <c r="A7" s="5"/>
      <c r="G7" s="8" t="s">
        <v>1</v>
      </c>
      <c r="H7" s="9">
        <f>SUM(H6)</f>
        <v>17627384.001100007</v>
      </c>
    </row>
    <row r="8" spans="1:8" x14ac:dyDescent="0.35">
      <c r="A8" s="5"/>
      <c r="G8" s="41" t="s">
        <v>48</v>
      </c>
      <c r="H8" s="6">
        <f>+SUBTOTAL(9, H29)</f>
        <v>3300000</v>
      </c>
    </row>
    <row r="9" spans="1:8" x14ac:dyDescent="0.35">
      <c r="A9" s="5"/>
      <c r="G9" s="8" t="s">
        <v>68</v>
      </c>
      <c r="H9" s="42">
        <f>SUM(H8)</f>
        <v>3300000</v>
      </c>
    </row>
    <row r="10" spans="1:8" x14ac:dyDescent="0.35">
      <c r="A10" s="5"/>
      <c r="G10" s="10" t="s">
        <v>2</v>
      </c>
      <c r="H10" s="7">
        <f>SUMIF($G$32:$G$55,"15*",H$32:H$55)</f>
        <v>0</v>
      </c>
    </row>
    <row r="11" spans="1:8" x14ac:dyDescent="0.35">
      <c r="A11" s="5"/>
      <c r="G11" s="10" t="s">
        <v>3</v>
      </c>
      <c r="H11" s="7">
        <f>SUMIF($G$32:$G$55,"Kulud*",H$32:H$55)</f>
        <v>-16453914.176304797</v>
      </c>
    </row>
    <row r="12" spans="1:8" x14ac:dyDescent="0.35">
      <c r="A12" s="5"/>
      <c r="G12" s="6" t="s">
        <v>4</v>
      </c>
      <c r="H12" s="7">
        <f>SUMIF($G$30:$G$55,"Põhivara kulum*",H$30:H$55)</f>
        <v>-38759.949899999992</v>
      </c>
    </row>
    <row r="13" spans="1:8" x14ac:dyDescent="0.35">
      <c r="A13" s="5"/>
      <c r="G13" s="6" t="s">
        <v>5</v>
      </c>
      <c r="H13" s="7">
        <f>+SUBTOTAL(9, H57:H58)</f>
        <v>-855819.79970000009</v>
      </c>
    </row>
    <row r="14" spans="1:8" x14ac:dyDescent="0.35">
      <c r="G14" s="8" t="s">
        <v>6</v>
      </c>
      <c r="H14" s="11">
        <f>SUM(H10:H13)</f>
        <v>-17348493.925904796</v>
      </c>
    </row>
    <row r="15" spans="1:8" ht="65.150000000000006" customHeight="1" x14ac:dyDescent="0.35">
      <c r="A15" s="12" t="s">
        <v>7</v>
      </c>
      <c r="B15" s="12" t="s">
        <v>8</v>
      </c>
      <c r="C15" s="13" t="s">
        <v>9</v>
      </c>
      <c r="D15" s="12" t="s">
        <v>10</v>
      </c>
      <c r="E15" s="12" t="s">
        <v>11</v>
      </c>
      <c r="F15" s="12" t="s">
        <v>29</v>
      </c>
      <c r="G15" s="12" t="s">
        <v>12</v>
      </c>
      <c r="H15" s="39" t="s">
        <v>74</v>
      </c>
    </row>
    <row r="16" spans="1:8" x14ac:dyDescent="0.35">
      <c r="A16" s="33"/>
      <c r="B16" s="33"/>
      <c r="C16" s="34"/>
      <c r="D16" s="29"/>
      <c r="E16" s="14"/>
      <c r="F16" s="14"/>
      <c r="G16" s="15" t="s">
        <v>13</v>
      </c>
      <c r="H16" s="16" t="s">
        <v>14</v>
      </c>
    </row>
    <row r="17" spans="1:9" x14ac:dyDescent="0.35">
      <c r="A17" s="29" t="s">
        <v>15</v>
      </c>
      <c r="B17" s="29" t="s">
        <v>15</v>
      </c>
      <c r="C17" s="35" t="s">
        <v>15</v>
      </c>
      <c r="D17" s="29"/>
      <c r="E17" s="14"/>
      <c r="F17" s="14"/>
      <c r="G17" s="15" t="s">
        <v>16</v>
      </c>
      <c r="H17" s="20">
        <v>2026</v>
      </c>
    </row>
    <row r="18" spans="1:9" s="38" customFormat="1" x14ac:dyDescent="0.4">
      <c r="A18" s="62" t="s">
        <v>17</v>
      </c>
      <c r="B18" s="62"/>
      <c r="C18" s="46"/>
      <c r="D18" s="17"/>
      <c r="E18" s="17"/>
      <c r="F18" s="17"/>
      <c r="G18" s="17"/>
      <c r="H18" s="47">
        <f>+SUBTOTAL(9, H19:H27)</f>
        <v>17627384.001100007</v>
      </c>
    </row>
    <row r="19" spans="1:9" s="37" customFormat="1" x14ac:dyDescent="0.4">
      <c r="A19" s="22" t="s">
        <v>18</v>
      </c>
      <c r="B19" s="23" t="s">
        <v>19</v>
      </c>
      <c r="C19" s="20" t="s">
        <v>20</v>
      </c>
      <c r="D19" s="43" t="s">
        <v>15</v>
      </c>
      <c r="E19" s="43" t="s">
        <v>15</v>
      </c>
      <c r="F19" s="19" t="s">
        <v>40</v>
      </c>
      <c r="G19" s="21" t="s">
        <v>41</v>
      </c>
      <c r="H19" s="58">
        <v>33000.000099999997</v>
      </c>
    </row>
    <row r="20" spans="1:9" s="37" customFormat="1" ht="25.75" x14ac:dyDescent="0.4">
      <c r="A20" s="36"/>
      <c r="B20" s="19"/>
      <c r="C20" s="20" t="s">
        <v>20</v>
      </c>
      <c r="D20" s="36"/>
      <c r="E20" s="36"/>
      <c r="F20" s="19" t="s">
        <v>30</v>
      </c>
      <c r="G20" s="21" t="s">
        <v>64</v>
      </c>
      <c r="H20" s="40">
        <v>8120.0001000000002</v>
      </c>
      <c r="I20" s="27"/>
    </row>
    <row r="21" spans="1:9" s="37" customFormat="1" x14ac:dyDescent="0.4">
      <c r="A21" s="36"/>
      <c r="B21" s="19"/>
      <c r="C21" s="20" t="s">
        <v>20</v>
      </c>
      <c r="D21" s="36"/>
      <c r="E21" s="36"/>
      <c r="F21" s="65">
        <v>323700</v>
      </c>
      <c r="G21" s="68" t="s">
        <v>65</v>
      </c>
      <c r="H21" s="58">
        <v>640000.00009999983</v>
      </c>
      <c r="I21" s="27"/>
    </row>
    <row r="22" spans="1:9" s="37" customFormat="1" x14ac:dyDescent="0.4">
      <c r="A22" s="36"/>
      <c r="B22" s="19"/>
      <c r="C22" s="20" t="s">
        <v>20</v>
      </c>
      <c r="D22" s="36"/>
      <c r="E22" s="36"/>
      <c r="F22" s="65">
        <v>323710</v>
      </c>
      <c r="G22" s="68" t="s">
        <v>75</v>
      </c>
      <c r="H22" s="58">
        <v>7034180.0002000025</v>
      </c>
      <c r="I22" s="27"/>
    </row>
    <row r="23" spans="1:9" s="37" customFormat="1" x14ac:dyDescent="0.4">
      <c r="A23" s="36"/>
      <c r="B23" s="19"/>
      <c r="C23" s="20" t="s">
        <v>20</v>
      </c>
      <c r="D23" s="36"/>
      <c r="E23" s="36"/>
      <c r="F23" s="65">
        <v>3238</v>
      </c>
      <c r="G23" s="68" t="s">
        <v>76</v>
      </c>
      <c r="H23" s="58">
        <v>200000.0001</v>
      </c>
      <c r="I23" s="27"/>
    </row>
    <row r="24" spans="1:9" s="37" customFormat="1" x14ac:dyDescent="0.4">
      <c r="A24" s="66"/>
      <c r="B24" s="67"/>
      <c r="C24" s="20" t="s">
        <v>20</v>
      </c>
      <c r="D24" s="15"/>
      <c r="E24" s="15"/>
      <c r="F24" s="19" t="s">
        <v>38</v>
      </c>
      <c r="G24" s="21" t="s">
        <v>39</v>
      </c>
      <c r="H24" s="40">
        <v>9381860.0001000017</v>
      </c>
      <c r="I24" s="27"/>
    </row>
    <row r="25" spans="1:9" s="37" customFormat="1" x14ac:dyDescent="0.4">
      <c r="A25" s="66"/>
      <c r="B25" s="67"/>
      <c r="C25" s="20" t="s">
        <v>20</v>
      </c>
      <c r="D25" s="15"/>
      <c r="E25" s="15"/>
      <c r="F25" s="19" t="s">
        <v>42</v>
      </c>
      <c r="G25" s="21" t="s">
        <v>43</v>
      </c>
      <c r="H25" s="40">
        <v>110000.0001</v>
      </c>
    </row>
    <row r="26" spans="1:9" s="37" customFormat="1" x14ac:dyDescent="0.4">
      <c r="A26" s="43"/>
      <c r="B26" s="22"/>
      <c r="C26" s="20" t="s">
        <v>21</v>
      </c>
      <c r="D26" s="43" t="s">
        <v>15</v>
      </c>
      <c r="E26" s="43" t="s">
        <v>15</v>
      </c>
      <c r="F26" s="65" t="s">
        <v>31</v>
      </c>
      <c r="G26" s="22" t="s">
        <v>66</v>
      </c>
      <c r="H26" s="24">
        <v>208224.00020000001</v>
      </c>
    </row>
    <row r="27" spans="1:9" s="37" customFormat="1" x14ac:dyDescent="0.4">
      <c r="A27" s="43"/>
      <c r="B27" s="22"/>
      <c r="C27" s="20" t="s">
        <v>22</v>
      </c>
      <c r="D27" s="43" t="s">
        <v>15</v>
      </c>
      <c r="E27" s="43" t="s">
        <v>15</v>
      </c>
      <c r="F27" s="65" t="s">
        <v>44</v>
      </c>
      <c r="G27" s="22" t="s">
        <v>45</v>
      </c>
      <c r="H27" s="24">
        <v>12000.000099999999</v>
      </c>
    </row>
    <row r="28" spans="1:9" s="37" customFormat="1" x14ac:dyDescent="0.4">
      <c r="A28" s="48" t="s">
        <v>46</v>
      </c>
      <c r="B28" s="49"/>
      <c r="C28" s="50"/>
      <c r="D28" s="50"/>
      <c r="E28" s="50"/>
      <c r="F28" s="50"/>
      <c r="G28" s="47"/>
      <c r="H28" s="47">
        <f>+SUBTOTAL(9, H29)</f>
        <v>3300000</v>
      </c>
    </row>
    <row r="29" spans="1:9" s="37" customFormat="1" x14ac:dyDescent="0.4">
      <c r="A29" s="22" t="s">
        <v>18</v>
      </c>
      <c r="B29" s="22" t="s">
        <v>19</v>
      </c>
      <c r="C29" s="20" t="s">
        <v>20</v>
      </c>
      <c r="D29" s="22"/>
      <c r="E29" s="22"/>
      <c r="F29" s="65" t="s">
        <v>47</v>
      </c>
      <c r="G29" s="22" t="s">
        <v>67</v>
      </c>
      <c r="H29" s="24">
        <v>3300000</v>
      </c>
    </row>
    <row r="30" spans="1:9" s="37" customFormat="1" x14ac:dyDescent="0.4">
      <c r="A30" s="53" t="s">
        <v>49</v>
      </c>
      <c r="B30" s="53"/>
      <c r="C30" s="46"/>
      <c r="D30" s="50"/>
      <c r="E30" s="50"/>
      <c r="F30" s="51"/>
      <c r="G30" s="51"/>
      <c r="H30" s="52">
        <f>+SUBTOTAL(9, H31:H55)</f>
        <v>-16492674.126204794</v>
      </c>
    </row>
    <row r="31" spans="1:9" s="38" customFormat="1" x14ac:dyDescent="0.4">
      <c r="A31" s="54" t="s">
        <v>69</v>
      </c>
      <c r="B31" s="55"/>
      <c r="C31" s="56"/>
      <c r="D31" s="50"/>
      <c r="E31" s="50"/>
      <c r="F31" s="50"/>
      <c r="G31" s="50"/>
      <c r="H31" s="57">
        <f>+SUBTOTAL(9, H32:H55)</f>
        <v>-16492674.126204794</v>
      </c>
    </row>
    <row r="32" spans="1:9" s="38" customFormat="1" ht="38.25" customHeight="1" x14ac:dyDescent="0.4">
      <c r="A32" s="22" t="s">
        <v>50</v>
      </c>
      <c r="B32" s="23" t="s">
        <v>51</v>
      </c>
      <c r="C32" s="20" t="s">
        <v>23</v>
      </c>
      <c r="D32" s="22" t="s">
        <v>15</v>
      </c>
      <c r="E32" s="22" t="s">
        <v>15</v>
      </c>
      <c r="F32" s="28" t="s">
        <v>32</v>
      </c>
      <c r="G32" s="22" t="s">
        <v>33</v>
      </c>
      <c r="H32" s="24">
        <v>-606790.80000000005</v>
      </c>
    </row>
    <row r="33" spans="1:8" s="38" customFormat="1" x14ac:dyDescent="0.4">
      <c r="A33" s="22"/>
      <c r="B33" s="23"/>
      <c r="C33" s="20" t="s">
        <v>23</v>
      </c>
      <c r="D33" s="43"/>
      <c r="E33" s="43"/>
      <c r="F33" s="28" t="s">
        <v>35</v>
      </c>
      <c r="G33" s="22" t="s">
        <v>34</v>
      </c>
      <c r="H33" s="24">
        <v>-101144.12976</v>
      </c>
    </row>
    <row r="34" spans="1:8" s="38" customFormat="1" ht="25.75" x14ac:dyDescent="0.4">
      <c r="A34" s="22" t="s">
        <v>52</v>
      </c>
      <c r="B34" s="23" t="s">
        <v>53</v>
      </c>
      <c r="C34" s="20">
        <v>10</v>
      </c>
      <c r="D34" s="22" t="s">
        <v>60</v>
      </c>
      <c r="E34" s="44" t="s">
        <v>77</v>
      </c>
      <c r="F34" s="28" t="s">
        <v>56</v>
      </c>
      <c r="G34" s="22" t="s">
        <v>57</v>
      </c>
      <c r="H34" s="24">
        <v>-32000</v>
      </c>
    </row>
    <row r="35" spans="1:8" s="38" customFormat="1" x14ac:dyDescent="0.35">
      <c r="A35" s="22"/>
      <c r="B35" s="23"/>
      <c r="C35" s="20">
        <v>10</v>
      </c>
      <c r="D35" s="22" t="s">
        <v>59</v>
      </c>
      <c r="E35" s="18" t="s">
        <v>78</v>
      </c>
      <c r="F35" s="28" t="s">
        <v>35</v>
      </c>
      <c r="G35" s="22" t="s">
        <v>34</v>
      </c>
      <c r="H35" s="24">
        <v>-315999.99989999994</v>
      </c>
    </row>
    <row r="36" spans="1:8" s="38" customFormat="1" x14ac:dyDescent="0.35">
      <c r="A36" s="22"/>
      <c r="B36" s="23"/>
      <c r="C36" s="20">
        <v>10</v>
      </c>
      <c r="D36" s="22" t="s">
        <v>59</v>
      </c>
      <c r="E36" s="18" t="s">
        <v>78</v>
      </c>
      <c r="F36" s="28" t="s">
        <v>26</v>
      </c>
      <c r="G36" s="22" t="s">
        <v>79</v>
      </c>
      <c r="H36" s="24">
        <v>-1200000</v>
      </c>
    </row>
    <row r="37" spans="1:8" s="38" customFormat="1" x14ac:dyDescent="0.4">
      <c r="A37" s="22"/>
      <c r="B37" s="23"/>
      <c r="C37" s="20" t="s">
        <v>23</v>
      </c>
      <c r="D37" s="43"/>
      <c r="E37" s="43"/>
      <c r="F37" s="28" t="s">
        <v>58</v>
      </c>
      <c r="G37" s="22" t="s">
        <v>72</v>
      </c>
      <c r="H37" s="24">
        <v>-20000</v>
      </c>
    </row>
    <row r="38" spans="1:8" s="38" customFormat="1" x14ac:dyDescent="0.4">
      <c r="A38" s="22"/>
      <c r="B38" s="23"/>
      <c r="C38" s="20" t="s">
        <v>23</v>
      </c>
      <c r="D38" s="22"/>
      <c r="E38" s="22"/>
      <c r="F38" s="22" t="s">
        <v>32</v>
      </c>
      <c r="G38" s="22" t="s">
        <v>33</v>
      </c>
      <c r="H38" s="24">
        <v>-4109029.1005984559</v>
      </c>
    </row>
    <row r="39" spans="1:8" s="38" customFormat="1" x14ac:dyDescent="0.4">
      <c r="A39" s="22"/>
      <c r="B39" s="23"/>
      <c r="C39" s="20" t="s">
        <v>23</v>
      </c>
      <c r="D39" s="22" t="s">
        <v>15</v>
      </c>
      <c r="E39" s="22" t="s">
        <v>15</v>
      </c>
      <c r="F39" s="22" t="s">
        <v>35</v>
      </c>
      <c r="G39" s="22" t="s">
        <v>34</v>
      </c>
      <c r="H39" s="24">
        <v>-1366778.848633498</v>
      </c>
    </row>
    <row r="40" spans="1:8" s="38" customFormat="1" x14ac:dyDescent="0.4">
      <c r="A40" s="22"/>
      <c r="B40" s="22"/>
      <c r="C40" s="20" t="s">
        <v>23</v>
      </c>
      <c r="D40" s="22" t="s">
        <v>24</v>
      </c>
      <c r="E40" s="19" t="s">
        <v>25</v>
      </c>
      <c r="F40" s="22" t="s">
        <v>35</v>
      </c>
      <c r="G40" s="22" t="s">
        <v>34</v>
      </c>
      <c r="H40" s="24">
        <v>-245916.00196138991</v>
      </c>
    </row>
    <row r="41" spans="1:8" s="38" customFormat="1" x14ac:dyDescent="0.4">
      <c r="A41" s="22"/>
      <c r="B41" s="22"/>
      <c r="C41" s="45" t="s">
        <v>23</v>
      </c>
      <c r="D41" s="22"/>
      <c r="E41" s="19"/>
      <c r="F41" s="28" t="s">
        <v>26</v>
      </c>
      <c r="G41" s="22" t="s">
        <v>79</v>
      </c>
      <c r="H41" s="24">
        <v>-1689.1891891891878</v>
      </c>
    </row>
    <row r="42" spans="1:8" s="38" customFormat="1" ht="23.15" x14ac:dyDescent="0.4">
      <c r="A42" s="22"/>
      <c r="B42" s="22"/>
      <c r="C42" s="20" t="s">
        <v>21</v>
      </c>
      <c r="D42" s="22" t="s">
        <v>15</v>
      </c>
      <c r="E42" s="19" t="s">
        <v>15</v>
      </c>
      <c r="F42" s="22" t="s">
        <v>32</v>
      </c>
      <c r="G42" s="69" t="s">
        <v>80</v>
      </c>
      <c r="H42" s="24">
        <v>-73399.131274131301</v>
      </c>
    </row>
    <row r="43" spans="1:8" s="38" customFormat="1" ht="23.15" x14ac:dyDescent="0.4">
      <c r="A43" s="22"/>
      <c r="B43" s="22"/>
      <c r="C43" s="20" t="s">
        <v>21</v>
      </c>
      <c r="D43" s="22"/>
      <c r="E43" s="19"/>
      <c r="F43" s="22" t="s">
        <v>35</v>
      </c>
      <c r="G43" s="69" t="s">
        <v>81</v>
      </c>
      <c r="H43" s="24">
        <v>-10008.68721042471</v>
      </c>
    </row>
    <row r="44" spans="1:8" s="38" customFormat="1" x14ac:dyDescent="0.4">
      <c r="A44" s="22"/>
      <c r="B44" s="22"/>
      <c r="C44" s="20">
        <v>44</v>
      </c>
      <c r="D44" s="22"/>
      <c r="E44" s="19"/>
      <c r="F44" s="22" t="s">
        <v>32</v>
      </c>
      <c r="G44" s="22" t="s">
        <v>33</v>
      </c>
      <c r="H44" s="24">
        <v>-1000</v>
      </c>
    </row>
    <row r="45" spans="1:8" s="38" customFormat="1" x14ac:dyDescent="0.4">
      <c r="A45" s="22"/>
      <c r="B45" s="22"/>
      <c r="C45" s="20">
        <v>44</v>
      </c>
      <c r="D45" s="22"/>
      <c r="E45" s="19"/>
      <c r="F45" s="22" t="s">
        <v>35</v>
      </c>
      <c r="G45" s="22" t="s">
        <v>34</v>
      </c>
      <c r="H45" s="24">
        <v>-11000</v>
      </c>
    </row>
    <row r="46" spans="1:8" s="38" customFormat="1" x14ac:dyDescent="0.4">
      <c r="A46" s="22"/>
      <c r="B46" s="22"/>
      <c r="C46" s="20" t="s">
        <v>26</v>
      </c>
      <c r="D46" s="22" t="s">
        <v>15</v>
      </c>
      <c r="E46" s="19" t="s">
        <v>15</v>
      </c>
      <c r="F46" s="22" t="s">
        <v>36</v>
      </c>
      <c r="G46" s="22" t="s">
        <v>4</v>
      </c>
      <c r="H46" s="24">
        <v>-18706.539527027031</v>
      </c>
    </row>
    <row r="47" spans="1:8" s="38" customFormat="1" ht="38.6" x14ac:dyDescent="0.4">
      <c r="A47" s="22" t="s">
        <v>54</v>
      </c>
      <c r="B47" s="23" t="s">
        <v>55</v>
      </c>
      <c r="C47" s="20" t="s">
        <v>23</v>
      </c>
      <c r="D47" s="22"/>
      <c r="E47" s="19"/>
      <c r="F47" s="22" t="s">
        <v>32</v>
      </c>
      <c r="G47" s="22" t="s">
        <v>33</v>
      </c>
      <c r="H47" s="24">
        <v>-4411725.6752015445</v>
      </c>
    </row>
    <row r="48" spans="1:8" s="38" customFormat="1" x14ac:dyDescent="0.4">
      <c r="A48" s="22"/>
      <c r="B48" s="22"/>
      <c r="C48" s="20" t="s">
        <v>23</v>
      </c>
      <c r="D48" s="22" t="s">
        <v>15</v>
      </c>
      <c r="E48" s="19" t="s">
        <v>15</v>
      </c>
      <c r="F48" s="22" t="s">
        <v>35</v>
      </c>
      <c r="G48" s="22" t="s">
        <v>34</v>
      </c>
      <c r="H48" s="24">
        <v>-1325187.8300057019</v>
      </c>
    </row>
    <row r="49" spans="1:8" s="38" customFormat="1" x14ac:dyDescent="0.4">
      <c r="A49" s="22"/>
      <c r="B49" s="22"/>
      <c r="C49" s="20" t="s">
        <v>23</v>
      </c>
      <c r="D49" s="22" t="s">
        <v>24</v>
      </c>
      <c r="E49" s="22" t="s">
        <v>25</v>
      </c>
      <c r="F49" s="22" t="s">
        <v>35</v>
      </c>
      <c r="G49" s="22" t="s">
        <v>34</v>
      </c>
      <c r="H49" s="24">
        <v>-263621.95410261006</v>
      </c>
    </row>
    <row r="50" spans="1:8" s="38" customFormat="1" x14ac:dyDescent="0.4">
      <c r="A50" s="22"/>
      <c r="B50" s="22"/>
      <c r="C50" s="45" t="s">
        <v>23</v>
      </c>
      <c r="D50" s="22"/>
      <c r="E50" s="19"/>
      <c r="F50" s="28" t="s">
        <v>26</v>
      </c>
      <c r="G50" s="22" t="s">
        <v>79</v>
      </c>
      <c r="H50" s="24">
        <v>-1810.8108108108106</v>
      </c>
    </row>
    <row r="51" spans="1:8" s="38" customFormat="1" ht="23.15" x14ac:dyDescent="0.4">
      <c r="A51" s="22"/>
      <c r="B51" s="22"/>
      <c r="C51" s="20" t="s">
        <v>21</v>
      </c>
      <c r="D51" s="22" t="s">
        <v>15</v>
      </c>
      <c r="E51" s="22" t="s">
        <v>15</v>
      </c>
      <c r="F51" s="22" t="s">
        <v>32</v>
      </c>
      <c r="G51" s="69" t="s">
        <v>80</v>
      </c>
      <c r="H51" s="24">
        <v>-109468.86862586872</v>
      </c>
    </row>
    <row r="52" spans="1:8" s="38" customFormat="1" ht="23.15" x14ac:dyDescent="0.4">
      <c r="A52" s="22"/>
      <c r="B52" s="22"/>
      <c r="C52" s="20" t="s">
        <v>21</v>
      </c>
      <c r="D52" s="22"/>
      <c r="E52" s="22"/>
      <c r="F52" s="22" t="s">
        <v>35</v>
      </c>
      <c r="G52" s="69" t="s">
        <v>81</v>
      </c>
      <c r="H52" s="24">
        <v>-15347.3125895753</v>
      </c>
    </row>
    <row r="53" spans="1:8" s="38" customFormat="1" x14ac:dyDescent="0.4">
      <c r="A53" s="22"/>
      <c r="B53" s="22"/>
      <c r="C53" s="20" t="s">
        <v>26</v>
      </c>
      <c r="D53" s="22" t="s">
        <v>15</v>
      </c>
      <c r="E53" s="22" t="s">
        <v>15</v>
      </c>
      <c r="F53" s="22" t="s">
        <v>36</v>
      </c>
      <c r="G53" s="22" t="s">
        <v>4</v>
      </c>
      <c r="H53" s="24">
        <v>-20053.410372972965</v>
      </c>
    </row>
    <row r="54" spans="1:8" s="38" customFormat="1" ht="25.75" x14ac:dyDescent="0.4">
      <c r="A54" s="22" t="s">
        <v>61</v>
      </c>
      <c r="B54" s="23" t="s">
        <v>62</v>
      </c>
      <c r="C54" s="20" t="s">
        <v>23</v>
      </c>
      <c r="D54" s="22"/>
      <c r="E54" s="22"/>
      <c r="F54" s="22" t="s">
        <v>32</v>
      </c>
      <c r="G54" s="22" t="s">
        <v>33</v>
      </c>
      <c r="H54" s="24">
        <v>-1896020.9279999998</v>
      </c>
    </row>
    <row r="55" spans="1:8" s="38" customFormat="1" x14ac:dyDescent="0.4">
      <c r="A55" s="22"/>
      <c r="B55" s="23"/>
      <c r="C55" s="20" t="s">
        <v>23</v>
      </c>
      <c r="D55" s="22" t="s">
        <v>15</v>
      </c>
      <c r="E55" s="22" t="s">
        <v>15</v>
      </c>
      <c r="F55" s="22" t="s">
        <v>35</v>
      </c>
      <c r="G55" s="22" t="s">
        <v>34</v>
      </c>
      <c r="H55" s="24">
        <v>-335974.90844159998</v>
      </c>
    </row>
    <row r="56" spans="1:8" s="38" customFormat="1" x14ac:dyDescent="0.4">
      <c r="A56" s="48" t="s">
        <v>27</v>
      </c>
      <c r="B56" s="50"/>
      <c r="C56" s="46"/>
      <c r="D56" s="50"/>
      <c r="E56" s="50"/>
      <c r="F56" s="50"/>
      <c r="G56" s="50"/>
      <c r="H56" s="57">
        <f>+SUBTOTAL(9, H57:H58)</f>
        <v>-855819.79970000009</v>
      </c>
    </row>
    <row r="57" spans="1:8" s="38" customFormat="1" x14ac:dyDescent="0.4">
      <c r="A57" s="22" t="s">
        <v>18</v>
      </c>
      <c r="B57" s="22" t="s">
        <v>19</v>
      </c>
      <c r="C57" s="20" t="s">
        <v>20</v>
      </c>
      <c r="D57" s="22" t="s">
        <v>15</v>
      </c>
      <c r="E57" s="22" t="s">
        <v>15</v>
      </c>
      <c r="F57" s="22" t="s">
        <v>71</v>
      </c>
      <c r="G57" s="22" t="s">
        <v>70</v>
      </c>
      <c r="H57" s="24">
        <v>-733530.68980000005</v>
      </c>
    </row>
    <row r="58" spans="1:8" s="38" customFormat="1" x14ac:dyDescent="0.4">
      <c r="A58" s="22"/>
      <c r="B58" s="22"/>
      <c r="C58" s="20" t="s">
        <v>20</v>
      </c>
      <c r="D58" s="22" t="s">
        <v>24</v>
      </c>
      <c r="E58" s="22" t="s">
        <v>25</v>
      </c>
      <c r="F58" s="22" t="s">
        <v>71</v>
      </c>
      <c r="G58" s="22" t="s">
        <v>70</v>
      </c>
      <c r="H58" s="24">
        <v>-122289.10990000001</v>
      </c>
    </row>
    <row r="60" spans="1:8" ht="18.649999999999999" customHeight="1" x14ac:dyDescent="0.35">
      <c r="A60" s="63" t="s">
        <v>28</v>
      </c>
      <c r="B60" s="64"/>
      <c r="C60" s="64"/>
      <c r="D60" s="64"/>
      <c r="E60" s="64"/>
      <c r="F60" s="64"/>
      <c r="G60" s="64"/>
      <c r="H60" s="64"/>
    </row>
    <row r="61" spans="1:8" ht="18.45" customHeight="1" x14ac:dyDescent="0.35">
      <c r="A61" s="64"/>
      <c r="B61" s="64"/>
      <c r="C61" s="64"/>
      <c r="D61" s="64"/>
      <c r="E61" s="64"/>
      <c r="F61" s="64"/>
      <c r="G61" s="64"/>
      <c r="H61" s="64"/>
    </row>
    <row r="62" spans="1:8" x14ac:dyDescent="0.35">
      <c r="A62" s="25"/>
      <c r="B62" s="25"/>
      <c r="C62" s="25"/>
      <c r="D62" s="25"/>
      <c r="E62" s="25"/>
      <c r="F62" s="25"/>
      <c r="G62" s="25"/>
      <c r="H62" s="25"/>
    </row>
  </sheetData>
  <mergeCells count="3">
    <mergeCell ref="A18:B18"/>
    <mergeCell ref="A60:H61"/>
    <mergeCell ref="E2:H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Lk &amp;P &amp;N-st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90A00D-AB25-4D35-987E-64B9CE4051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560FCB-306B-4276-9743-983C1F181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7B0F8D-0917-4BE0-BD95-30D39B6A61B2}">
  <ds:schemaRefs>
    <ds:schemaRef ds:uri="e6f0d7a7-7317-4211-b722-0acf268d17fd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9b483750-598d-46a0-877d-052f8f804d23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6 MARU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2022-12-30T15:21:18Z</cp:lastPrinted>
  <dcterms:created xsi:type="dcterms:W3CDTF">2022-12-29T14:58:20Z</dcterms:created>
  <dcterms:modified xsi:type="dcterms:W3CDTF">2025-12-19T10:08:01Z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686400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2024-12-12T13:19:45Z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95e8c13f-101a-47b6-95c8-2e99d3f75ea5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